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<sst xmlns="http://schemas.openxmlformats.org/spreadsheetml/2006/main" count="299" uniqueCount="130">
  <si>
    <t>Cod tip decont</t>
  </si>
  <si>
    <t>Descriere</t>
  </si>
  <si>
    <t>Cod partener</t>
  </si>
  <si>
    <t>Nume partener</t>
  </si>
  <si>
    <t>Nr. contract</t>
  </si>
  <si>
    <t>An contract</t>
  </si>
  <si>
    <t>NHPBR_SPT_CV_MED</t>
  </si>
  <si>
    <t>Decont medicamente Boli rare - incluse conditionat tratament spitalicesc(6.27)</t>
  </si>
  <si>
    <t>IS01</t>
  </si>
  <si>
    <t>SPITALUL CLINIC JUDETEAN DE URGENTA SF. SPIRIDON IASI</t>
  </si>
  <si>
    <t>2022</t>
  </si>
  <si>
    <t>NHP</t>
  </si>
  <si>
    <t>NHPHEMO_MED</t>
  </si>
  <si>
    <t>Decont medicamente pentru programul national de hemofilie, talasemie si alte boli rare</t>
  </si>
  <si>
    <t>NHPDTAIP_RI_MAT</t>
  </si>
  <si>
    <t>Decont materiale sanitare pentru radiologie interventionala</t>
  </si>
  <si>
    <t>NHPPURP_TR_IM_CR_MED</t>
  </si>
  <si>
    <t>Decont medicamente pentru Purpura trombocitopenica imuna cronica la adultii splenectomizati si nesplenectomizati</t>
  </si>
  <si>
    <t>NHPH_EPIB_MED</t>
  </si>
  <si>
    <t>Decont medicamente pentru Epidermoliza buloasa</t>
  </si>
  <si>
    <t>NHPH_EPIB_MAT</t>
  </si>
  <si>
    <t>Decont materiale sanitare pentru Epidermoliza buloasa</t>
  </si>
  <si>
    <t>NHPCARDIO_MAT</t>
  </si>
  <si>
    <t>Decont materiale sanitare pentru programul national de boli cardiovasculare</t>
  </si>
  <si>
    <t>NHPT_HEP_MED_MED</t>
  </si>
  <si>
    <t>Decont medicamente pentru tratamentul recidivei hepatitei cronice la bolnavii cu transplant hepatic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</si>
  <si>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</si>
  <si>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</si>
  <si>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</si>
  <si>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</si>
  <si>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NHPPOLI_AMIL_MED</t>
  </si>
  <si>
    <t>Decont medicamente - 6.5.3 Amiloidoza cu transtiretina</t>
  </si>
  <si>
    <t>NHPHFA_BH4_MED</t>
  </si>
  <si>
    <t>Decont medicamente pentru adulti si copii cu hiperfenilalaninemie diagnosticati cu fenilcetonurie sau deficit de tetrahidrobiopterina (BH4)</t>
  </si>
  <si>
    <t>IS02</t>
  </si>
  <si>
    <t>SPITALUL CLINIC DE URGENTA PENTRU COPII "SF.MARIA" IASI</t>
  </si>
  <si>
    <t>NHPPONCO_MED</t>
  </si>
  <si>
    <t>Decont medicamente pentru programul national de oncologie</t>
  </si>
  <si>
    <t>NHPDTAIP_HC_D_MAT</t>
  </si>
  <si>
    <t>Decont materiale sanitare pentru tratamentul hidrocefaliei congenitale sau dobandite la copil</t>
  </si>
  <si>
    <t>NHPSHU_HPN_MED</t>
  </si>
  <si>
    <t>Decont medicamente SHU_HPN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</si>
  <si>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</si>
  <si>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</si>
  <si>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</si>
  <si>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</si>
  <si>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</si>
  <si>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</si>
  <si>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NHPH_PULM_MED</t>
  </si>
  <si>
    <t>Decont medicamente pentru hipertensiune pulmonara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</si>
  <si>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</si>
  <si>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</si>
  <si>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</si>
  <si>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</si>
  <si>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</si>
  <si>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</si>
  <si>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</si>
  <si>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NHPDTAIP_DN_MAT</t>
  </si>
  <si>
    <t>Decont materiale sanitare pentru tratamentul durerii neuropate prin implant de neurostimulator med.</t>
  </si>
  <si>
    <t>NHPORTO_MAT</t>
  </si>
  <si>
    <t>Decont materiale sanitare pentru programul national de ortopedie</t>
  </si>
  <si>
    <t>NHPNEURO_MED</t>
  </si>
  <si>
    <t>Decont medicamente pentru subprogramul de tratament al sclerozei multiple</t>
  </si>
  <si>
    <t>IS12</t>
  </si>
  <si>
    <t>SPITALUL CLINIC DE RECUPERARE IASI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</si>
  <si>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</si>
  <si>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</si>
  <si>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</si>
  <si>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</si>
  <si>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</si>
  <si>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</si>
  <si>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</si>
  <si>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NHPENDO_MED</t>
  </si>
  <si>
    <t>Decont medicamente pentru programul national de boli endocrine</t>
  </si>
  <si>
    <t>IS48</t>
  </si>
  <si>
    <t>MNT HEALTHCARE EUROPE SRL</t>
  </si>
  <si>
    <t>MEDICAMENTE PNS</t>
  </si>
  <si>
    <t>MATERIALE SANITARE PNS</t>
  </si>
  <si>
    <t>mii lei</t>
  </si>
  <si>
    <t>DECONT NOIEMBRIE</t>
  </si>
  <si>
    <t>UCRAINA  DECEMBRIE</t>
  </si>
  <si>
    <t>DECONT  DECEMBRIE ACT.CURENTA</t>
  </si>
  <si>
    <t>TOTAL DECONT/PNS  DECEMBRIE</t>
  </si>
  <si>
    <t>DECONTURI PNS DECEMBRIE 2022</t>
  </si>
  <si>
    <t>NHPSURDO_MAT</t>
  </si>
  <si>
    <t>Decont materiale sanitare pentru subprogramul de tratament al surditatii congenitale prin implant cohlear si proteze auditive</t>
  </si>
  <si>
    <t>NHPPONCO_MED_CV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</si>
  <si>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</si>
  <si>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</si>
  <si>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</si>
  <si>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</si>
  <si>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</si>
  <si>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</si>
  <si>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</si>
  <si>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</si>
  <si>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</si>
  <si>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</si>
  <si>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</si>
  <si>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</si>
  <si>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</si>
  <si>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</si>
  <si>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</si>
  <si>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</si>
  <si>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</si>
  <si>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</si>
  <si>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</si>
  <si>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</si>
  <si>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</si>
  <si>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</si>
  <si>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</si>
  <si>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</si>
  <si>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</si>
  <si>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</si>
  <si>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</si>
  <si>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</si>
  <si>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</si>
  <si>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</si>
  <si>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</si>
  <si>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</si>
  <si>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</si>
  <si>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</si>
  <si>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</si>
  <si>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</si>
  <si>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</si>
  <si>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IS14</t>
  </si>
  <si>
    <t>SPITAL MUNICIPAL PASCANI</t>
  </si>
  <si>
    <t>DECONT DECEMBRIE</t>
  </si>
  <si>
    <t>LEUCEMII+GAMA KNIFE</t>
  </si>
  <si>
    <t>Nr.crt.</t>
  </si>
  <si>
    <t>Nr.crt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</si>
</sst>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" fillId="34" borderId="10" xfId="0" applyFont="1" applyFill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5" fillId="34" borderId="11" xfId="55" applyFont="1" applyFill="1" applyBorder="1" applyAlignment="1">
      <alignment horizontal="center" wrapText="1"/>
      <protection/>
    </xf>
    <xf numFmtId="0" fontId="5" fillId="34" borderId="12" xfId="55" applyFont="1" applyFill="1" applyBorder="1" applyAlignment="1">
      <alignment horizontal="center" wrapText="1"/>
      <protection/>
    </xf>
    <xf numFmtId="0" fontId="5" fillId="34" borderId="13" xfId="55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3" fillId="0" borderId="12" xfId="55" applyFont="1" applyBorder="1" applyAlignment="1">
      <alignment wrapText="1"/>
      <protection/>
    </xf>
    <xf numFmtId="0" fontId="3" fillId="0" borderId="10" xfId="55" applyFont="1" applyBorder="1" applyAlignment="1">
      <alignment horizontal="right" wrapText="1"/>
      <protection/>
    </xf>
    <xf numFmtId="0" fontId="3" fillId="0" borderId="14" xfId="55" applyFont="1" applyBorder="1" applyAlignment="1">
      <alignment horizontal="right" wrapText="1"/>
      <protection/>
    </xf>
    <xf numFmtId="0" fontId="3" fillId="0" borderId="15" xfId="55" applyFont="1" applyBorder="1" applyAlignment="1">
      <alignment wrapText="1"/>
      <protection/>
    </xf>
    <xf numFmtId="4" fontId="3" fillId="0" borderId="15" xfId="55" applyNumberFormat="1" applyFont="1" applyBorder="1" applyAlignment="1">
      <alignment horizontal="right" wrapText="1"/>
      <protection/>
    </xf>
    <xf numFmtId="4" fontId="3" fillId="0" borderId="0" xfId="55" applyNumberFormat="1" applyFont="1" applyBorder="1" applyAlignment="1">
      <alignment horizontal="right" wrapText="1"/>
      <protection/>
    </xf>
    <xf numFmtId="2" fontId="3" fillId="0" borderId="10" xfId="55" applyNumberFormat="1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6" xfId="55" applyFont="1" applyBorder="1" applyAlignment="1">
      <alignment wrapText="1"/>
      <protection/>
    </xf>
    <xf numFmtId="4" fontId="3" fillId="35" borderId="10" xfId="55" applyNumberFormat="1" applyFont="1" applyFill="1" applyBorder="1" applyAlignment="1">
      <alignment horizontal="right" wrapText="1"/>
      <protection/>
    </xf>
    <xf numFmtId="164" fontId="4" fillId="0" borderId="10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4" fontId="3" fillId="0" borderId="10" xfId="55" applyNumberFormat="1" applyFont="1" applyBorder="1" applyAlignment="1">
      <alignment horizontal="right" wrapText="1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right"/>
      <protection/>
    </xf>
    <xf numFmtId="4" fontId="4" fillId="0" borderId="10" xfId="55" applyNumberFormat="1" applyFont="1" applyBorder="1">
      <alignment/>
      <protection/>
    </xf>
    <xf numFmtId="165" fontId="4" fillId="0" borderId="10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2" fillId="33" borderId="15" xfId="55" applyFont="1" applyFill="1" applyBorder="1" applyAlignment="1">
      <alignment horizontal="center" wrapText="1"/>
      <protection/>
    </xf>
    <xf numFmtId="0" fontId="2" fillId="33" borderId="17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4" fontId="4" fillId="0" borderId="10" xfId="55" applyNumberFormat="1" applyFont="1" applyBorder="1" applyAlignment="1">
      <alignment horizontal="right" wrapText="1"/>
      <protection/>
    </xf>
    <xf numFmtId="0" fontId="3" fillId="0" borderId="10" xfId="55" applyFont="1" applyBorder="1">
      <alignment/>
      <protection/>
    </xf>
    <xf numFmtId="4" fontId="3" fillId="0" borderId="10" xfId="55" applyNumberFormat="1" applyFont="1" applyBorder="1" applyAlignment="1">
      <alignment/>
      <protection/>
    </xf>
    <xf numFmtId="4" fontId="3" fillId="0" borderId="10" xfId="55" applyNumberFormat="1" applyFont="1" applyBorder="1">
      <alignment/>
      <protection/>
    </xf>
    <xf numFmtId="165" fontId="3" fillId="0" borderId="0" xfId="55" applyNumberFormat="1" applyFont="1">
      <alignment/>
      <protection/>
    </xf>
    <xf numFmtId="171" fontId="4" fillId="0" borderId="10" xfId="55" applyNumberFormat="1" applyFont="1" applyBorder="1" applyAlignment="1">
      <alignment wrapText="1"/>
      <protection/>
    </xf>
    <xf numFmtId="0" fontId="4" fillId="0" borderId="18" xfId="55" applyFont="1" applyBorder="1">
      <alignment/>
      <protection/>
    </xf>
    <xf numFmtId="4" fontId="4" fillId="0" borderId="10" xfId="55" applyNumberFormat="1" applyFont="1" applyBorder="1" applyAlignment="1">
      <alignment horizontal="right"/>
      <protection/>
    </xf>
    <xf numFmtId="171" fontId="4" fillId="0" borderId="10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171" fontId="4" fillId="0" borderId="0" xfId="55" applyNumberFormat="1" applyFont="1">
      <alignment/>
      <protection/>
    </xf>
    <xf numFmtId="0" fontId="3" fillId="0" borderId="19" xfId="55" applyFont="1" applyBorder="1">
      <alignment/>
      <protection/>
    </xf>
    <xf numFmtId="0" fontId="4" fillId="0" borderId="0" xfId="55" applyFont="1" applyBorder="1">
      <alignment/>
      <protection/>
    </xf>
    <xf numFmtId="171" fontId="4" fillId="33" borderId="10" xfId="55" applyNumberFormat="1" applyFont="1" applyFill="1" applyBorder="1" applyAlignment="1">
      <alignment horizontal="center" wrapText="1"/>
      <protection/>
    </xf>
    <xf numFmtId="0" fontId="3" fillId="0" borderId="10" xfId="55" applyFont="1" applyBorder="1" applyAlignment="1">
      <alignment horizontal="left" wrapText="1"/>
      <protection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35" borderId="10" xfId="0" applyNumberFormat="1" applyFill="1" applyBorder="1" applyAlignment="1">
      <alignment horizontal="right" wrapText="1"/>
    </xf>
    <xf numFmtId="0" fontId="0" fillId="35" borderId="10" xfId="0" applyFill="1" applyBorder="1" applyAlignment="1">
      <alignment wrapText="1"/>
    </xf>
    <xf numFmtId="4" fontId="0" fillId="35" borderId="10" xfId="0" applyNumberFormat="1" applyFill="1" applyBorder="1" applyAlignment="1">
      <alignment wrapText="1"/>
    </xf>
    <xf numFmtId="165" fontId="0" fillId="35" borderId="10" xfId="0" applyNumberFormat="1" applyFill="1" applyBorder="1" applyAlignment="1">
      <alignment wrapText="1"/>
    </xf>
    <xf numFmtId="164" fontId="0" fillId="35" borderId="0" xfId="0" applyNumberForma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L41" sqref="L41"/>
    </sheetView>
  </sheetViews>
  <sheetFormatPr defaultColWidth="9.140625" defaultRowHeight="12.75" outlineLevelCol="1"/>
  <cols>
    <col min="1" max="1" width="3.8515625" style="0" customWidth="1"/>
    <col min="2" max="2" width="6.140625" style="0" customWidth="1"/>
    <col min="3" max="3" width="33.140625" style="0" customWidth="1"/>
    <col min="4" max="4" width="21.57421875" style="0" customWidth="1"/>
    <col min="5" max="5" width="37.140625" style="0" customWidth="1"/>
    <col min="6" max="6" width="13.28125" style="0" hidden="1" customWidth="1" outlineLevel="1"/>
    <col min="7" max="7" width="11.140625" style="0" hidden="1" customWidth="1" outlineLevel="1"/>
    <col min="8" max="8" width="14.8515625" style="0" customWidth="1" collapsed="1"/>
    <col min="9" max="9" width="13.00390625" style="0" customWidth="1"/>
    <col min="10" max="10" width="11.421875" style="72" customWidth="1"/>
    <col min="11" max="11" width="24.57421875" style="0" customWidth="1"/>
  </cols>
  <sheetData>
    <row r="1" ht="12.75">
      <c r="B1" s="4" t="s">
        <v>83</v>
      </c>
    </row>
    <row r="2" ht="12.75">
      <c r="B2" s="4"/>
    </row>
    <row r="3" ht="12.75">
      <c r="B3" s="4" t="s">
        <v>76</v>
      </c>
    </row>
    <row r="4" spans="1:10" s="5" customFormat="1" ht="39.75" customHeight="1">
      <c r="A4" s="77" t="s">
        <v>129</v>
      </c>
      <c r="B4" s="3" t="s">
        <v>2</v>
      </c>
      <c r="C4" s="3" t="s">
        <v>3</v>
      </c>
      <c r="D4" s="3" t="s">
        <v>0</v>
      </c>
      <c r="E4" s="3" t="s">
        <v>1</v>
      </c>
      <c r="F4" s="3" t="s">
        <v>79</v>
      </c>
      <c r="G4" s="3" t="s">
        <v>80</v>
      </c>
      <c r="H4" s="3" t="s">
        <v>81</v>
      </c>
      <c r="I4" s="3" t="s">
        <v>82</v>
      </c>
      <c r="J4" s="73" t="s">
        <v>78</v>
      </c>
    </row>
    <row r="5" spans="1:10" s="1" customFormat="1" ht="23.25" customHeight="1">
      <c r="A5" s="7">
        <v>1</v>
      </c>
      <c r="B5" s="7" t="s">
        <v>54</v>
      </c>
      <c r="C5" s="7" t="s">
        <v>55</v>
      </c>
      <c r="D5" s="7" t="s">
        <v>52</v>
      </c>
      <c r="E5" s="7" t="s">
        <v>53</v>
      </c>
      <c r="F5" s="11">
        <v>592230.65</v>
      </c>
      <c r="G5" s="7"/>
      <c r="H5" s="8">
        <f>F5-G5</f>
        <v>592230.65</v>
      </c>
      <c r="I5" s="8">
        <f>H5+H6+H7+H8+H9+H10+H11+H12+H13</f>
        <v>3495018.9699999997</v>
      </c>
      <c r="J5" s="74">
        <f>I5/1000</f>
        <v>3495.0189699999996</v>
      </c>
    </row>
    <row r="6" spans="1:10" s="1" customFormat="1" ht="23.25" customHeight="1">
      <c r="A6" s="7">
        <v>2</v>
      </c>
      <c r="B6" s="7" t="s">
        <v>63</v>
      </c>
      <c r="C6" s="7" t="s">
        <v>64</v>
      </c>
      <c r="D6" s="7" t="s">
        <v>52</v>
      </c>
      <c r="E6" s="7" t="s">
        <v>53</v>
      </c>
      <c r="F6" s="11">
        <v>101308.96</v>
      </c>
      <c r="G6" s="7"/>
      <c r="H6" s="8">
        <f aca="true" t="shared" si="0" ref="H6:H29">F6-G6</f>
        <v>101308.96</v>
      </c>
      <c r="I6" s="7"/>
      <c r="J6" s="74"/>
    </row>
    <row r="7" spans="1:10" s="1" customFormat="1" ht="23.25" customHeight="1">
      <c r="A7" s="7">
        <v>3</v>
      </c>
      <c r="B7" s="7" t="s">
        <v>46</v>
      </c>
      <c r="C7" s="7" t="s">
        <v>47</v>
      </c>
      <c r="D7" s="7" t="s">
        <v>44</v>
      </c>
      <c r="E7" s="7" t="s">
        <v>45</v>
      </c>
      <c r="F7" s="11">
        <v>118874.31</v>
      </c>
      <c r="G7" s="7"/>
      <c r="H7" s="8">
        <f t="shared" si="0"/>
        <v>118874.31</v>
      </c>
      <c r="I7" s="7"/>
      <c r="J7" s="74"/>
    </row>
    <row r="8" spans="1:10" s="1" customFormat="1" ht="23.25" customHeight="1">
      <c r="A8" s="7">
        <v>4</v>
      </c>
      <c r="B8" s="7" t="s">
        <v>50</v>
      </c>
      <c r="C8" s="7" t="s">
        <v>51</v>
      </c>
      <c r="D8" s="7" t="s">
        <v>48</v>
      </c>
      <c r="E8" s="7" t="s">
        <v>49</v>
      </c>
      <c r="F8" s="11">
        <v>382257.52</v>
      </c>
      <c r="G8" s="7"/>
      <c r="H8" s="8">
        <f t="shared" si="0"/>
        <v>382257.52</v>
      </c>
      <c r="I8" s="7"/>
      <c r="J8" s="74"/>
    </row>
    <row r="9" spans="1:10" s="1" customFormat="1" ht="23.25" customHeight="1">
      <c r="A9" s="7">
        <v>5</v>
      </c>
      <c r="B9" s="7" t="s">
        <v>8</v>
      </c>
      <c r="C9" s="7" t="s">
        <v>9</v>
      </c>
      <c r="D9" s="7" t="s">
        <v>16</v>
      </c>
      <c r="E9" s="7" t="s">
        <v>17</v>
      </c>
      <c r="F9" s="11">
        <v>743441.3</v>
      </c>
      <c r="G9" s="7"/>
      <c r="H9" s="8">
        <f t="shared" si="0"/>
        <v>743441.3</v>
      </c>
      <c r="I9" s="7"/>
      <c r="J9" s="74"/>
    </row>
    <row r="10" spans="1:10" s="1" customFormat="1" ht="23.25" customHeight="1">
      <c r="A10" s="7">
        <v>6</v>
      </c>
      <c r="B10" s="7" t="s">
        <v>8</v>
      </c>
      <c r="C10" s="7" t="s">
        <v>9</v>
      </c>
      <c r="D10" s="7" t="s">
        <v>18</v>
      </c>
      <c r="E10" s="7" t="s">
        <v>19</v>
      </c>
      <c r="F10" s="11">
        <v>11984.27</v>
      </c>
      <c r="G10" s="7"/>
      <c r="H10" s="8">
        <f t="shared" si="0"/>
        <v>11984.27</v>
      </c>
      <c r="I10" s="7"/>
      <c r="J10" s="74"/>
    </row>
    <row r="11" spans="1:10" s="1" customFormat="1" ht="23.25" customHeight="1">
      <c r="A11" s="7">
        <v>7</v>
      </c>
      <c r="B11" s="7" t="s">
        <v>8</v>
      </c>
      <c r="C11" s="7" t="s">
        <v>9</v>
      </c>
      <c r="D11" s="7" t="s">
        <v>30</v>
      </c>
      <c r="E11" s="7" t="s">
        <v>31</v>
      </c>
      <c r="F11" s="11">
        <v>530394</v>
      </c>
      <c r="G11" s="7"/>
      <c r="H11" s="8">
        <f t="shared" si="0"/>
        <v>530394</v>
      </c>
      <c r="I11" s="7"/>
      <c r="J11" s="74"/>
    </row>
    <row r="12" spans="1:10" s="1" customFormat="1" ht="23.25" customHeight="1">
      <c r="A12" s="7">
        <v>8</v>
      </c>
      <c r="B12" s="7" t="s">
        <v>34</v>
      </c>
      <c r="C12" s="7" t="s">
        <v>35</v>
      </c>
      <c r="D12" s="7" t="s">
        <v>32</v>
      </c>
      <c r="E12" s="7" t="s">
        <v>33</v>
      </c>
      <c r="F12" s="11">
        <v>24757.82</v>
      </c>
      <c r="G12" s="7"/>
      <c r="H12" s="8">
        <f t="shared" si="0"/>
        <v>24757.82</v>
      </c>
      <c r="I12" s="7"/>
      <c r="J12" s="74"/>
    </row>
    <row r="13" spans="1:10" s="1" customFormat="1" ht="23.25" customHeight="1">
      <c r="A13" s="7">
        <v>9</v>
      </c>
      <c r="B13" s="7" t="s">
        <v>34</v>
      </c>
      <c r="C13" s="7" t="s">
        <v>35</v>
      </c>
      <c r="D13" s="7" t="s">
        <v>40</v>
      </c>
      <c r="E13" s="7" t="s">
        <v>41</v>
      </c>
      <c r="F13" s="11">
        <v>989770.14</v>
      </c>
      <c r="G13" s="7"/>
      <c r="H13" s="8">
        <f t="shared" si="0"/>
        <v>989770.14</v>
      </c>
      <c r="I13" s="7"/>
      <c r="J13" s="74"/>
    </row>
    <row r="14" spans="1:10" s="1" customFormat="1" ht="23.25" customHeight="1">
      <c r="A14" s="7">
        <v>10</v>
      </c>
      <c r="B14" s="7" t="s">
        <v>8</v>
      </c>
      <c r="C14" s="7" t="s">
        <v>9</v>
      </c>
      <c r="D14" s="7" t="s">
        <v>12</v>
      </c>
      <c r="E14" s="7" t="s">
        <v>13</v>
      </c>
      <c r="F14" s="11">
        <v>601392.22</v>
      </c>
      <c r="G14" s="7"/>
      <c r="H14" s="8">
        <f t="shared" si="0"/>
        <v>601392.22</v>
      </c>
      <c r="I14" s="8">
        <f>H14+H15</f>
        <v>2626744.09</v>
      </c>
      <c r="J14" s="74">
        <f>I14/1000</f>
        <v>2626.7440899999997</v>
      </c>
    </row>
    <row r="15" spans="1:10" s="1" customFormat="1" ht="23.25" customHeight="1">
      <c r="A15" s="7">
        <v>11</v>
      </c>
      <c r="B15" s="7" t="s">
        <v>34</v>
      </c>
      <c r="C15" s="7" t="s">
        <v>35</v>
      </c>
      <c r="D15" s="7" t="s">
        <v>12</v>
      </c>
      <c r="E15" s="7" t="s">
        <v>13</v>
      </c>
      <c r="F15" s="11">
        <v>2025351.87</v>
      </c>
      <c r="G15" s="7"/>
      <c r="H15" s="8">
        <f t="shared" si="0"/>
        <v>2025351.87</v>
      </c>
      <c r="I15" s="7"/>
      <c r="J15" s="74"/>
    </row>
    <row r="16" spans="1:10" s="1" customFormat="1" ht="23.25" customHeight="1">
      <c r="A16" s="7">
        <v>12</v>
      </c>
      <c r="B16" s="7" t="s">
        <v>63</v>
      </c>
      <c r="C16" s="7" t="s">
        <v>64</v>
      </c>
      <c r="D16" s="7" t="s">
        <v>61</v>
      </c>
      <c r="E16" s="7" t="s">
        <v>62</v>
      </c>
      <c r="F16" s="11">
        <v>1083045.72</v>
      </c>
      <c r="G16" s="7">
        <v>9797.14</v>
      </c>
      <c r="H16" s="8">
        <f t="shared" si="0"/>
        <v>1073248.58</v>
      </c>
      <c r="I16" s="8">
        <f>H16</f>
        <v>1073248.58</v>
      </c>
      <c r="J16" s="74">
        <f>I16/1000</f>
        <v>1073.2485800000002</v>
      </c>
    </row>
    <row r="17" spans="1:10" s="1" customFormat="1" ht="23.25" customHeight="1">
      <c r="A17" s="7">
        <v>13</v>
      </c>
      <c r="B17" s="7" t="s">
        <v>8</v>
      </c>
      <c r="C17" s="7" t="s">
        <v>9</v>
      </c>
      <c r="D17" s="7" t="s">
        <v>26</v>
      </c>
      <c r="E17" s="7" t="s">
        <v>27</v>
      </c>
      <c r="F17" s="11">
        <v>4527.57</v>
      </c>
      <c r="G17" s="7"/>
      <c r="H17" s="8">
        <f t="shared" si="0"/>
        <v>4527.57</v>
      </c>
      <c r="I17" s="8">
        <f>H17</f>
        <v>4527.57</v>
      </c>
      <c r="J17" s="74">
        <f>I17/1000</f>
        <v>4.52757</v>
      </c>
    </row>
    <row r="18" spans="1:10" s="1" customFormat="1" ht="23.25" customHeight="1">
      <c r="A18" s="7">
        <v>14</v>
      </c>
      <c r="B18" s="7" t="s">
        <v>8</v>
      </c>
      <c r="C18" s="7" t="s">
        <v>9</v>
      </c>
      <c r="D18" s="7" t="s">
        <v>24</v>
      </c>
      <c r="E18" s="7" t="s">
        <v>25</v>
      </c>
      <c r="F18" s="11">
        <v>42598.93</v>
      </c>
      <c r="G18" s="7"/>
      <c r="H18" s="8">
        <f t="shared" si="0"/>
        <v>42598.93</v>
      </c>
      <c r="I18" s="8">
        <f>H18</f>
        <v>42598.93</v>
      </c>
      <c r="J18" s="74">
        <f>I18/1000</f>
        <v>42.59893</v>
      </c>
    </row>
    <row r="19" spans="1:10" s="1" customFormat="1" ht="23.25" customHeight="1">
      <c r="A19" s="7">
        <v>15</v>
      </c>
      <c r="B19" s="7" t="s">
        <v>69</v>
      </c>
      <c r="C19" s="7" t="s">
        <v>70</v>
      </c>
      <c r="D19" s="7" t="s">
        <v>72</v>
      </c>
      <c r="E19" s="7" t="s">
        <v>73</v>
      </c>
      <c r="F19" s="11">
        <v>69028.29</v>
      </c>
      <c r="G19" s="7"/>
      <c r="H19" s="8">
        <f t="shared" si="0"/>
        <v>69028.29</v>
      </c>
      <c r="I19" s="8">
        <f>H19</f>
        <v>69028.29</v>
      </c>
      <c r="J19" s="74">
        <f>I19/1000</f>
        <v>69.02829</v>
      </c>
    </row>
    <row r="20" spans="1:10" s="1" customFormat="1" ht="23.25" customHeight="1">
      <c r="A20" s="7">
        <v>16</v>
      </c>
      <c r="B20" s="7" t="s">
        <v>69</v>
      </c>
      <c r="C20" s="7" t="s">
        <v>70</v>
      </c>
      <c r="D20" s="7" t="s">
        <v>36</v>
      </c>
      <c r="E20" s="7" t="s">
        <v>37</v>
      </c>
      <c r="F20" s="11">
        <v>9547004.72</v>
      </c>
      <c r="G20" s="7">
        <v>1400.82</v>
      </c>
      <c r="H20" s="8">
        <f t="shared" si="0"/>
        <v>9545603.9</v>
      </c>
      <c r="I20" s="8">
        <f>H20+H21+H22+H23</f>
        <v>10434760.610000001</v>
      </c>
      <c r="J20" s="74">
        <f>I20/1000</f>
        <v>10434.760610000001</v>
      </c>
    </row>
    <row r="21" spans="1:10" s="1" customFormat="1" ht="23.25" customHeight="1">
      <c r="A21" s="7">
        <v>17</v>
      </c>
      <c r="B21" s="7" t="s">
        <v>65</v>
      </c>
      <c r="C21" s="7" t="s">
        <v>66</v>
      </c>
      <c r="D21" s="7" t="s">
        <v>36</v>
      </c>
      <c r="E21" s="7" t="s">
        <v>37</v>
      </c>
      <c r="F21" s="11">
        <v>313180.93</v>
      </c>
      <c r="G21" s="7"/>
      <c r="H21" s="8">
        <f t="shared" si="0"/>
        <v>313180.93</v>
      </c>
      <c r="I21" s="7"/>
      <c r="J21" s="74"/>
    </row>
    <row r="22" spans="1:10" s="1" customFormat="1" ht="23.25" customHeight="1">
      <c r="A22" s="7">
        <v>18</v>
      </c>
      <c r="B22" s="7" t="s">
        <v>34</v>
      </c>
      <c r="C22" s="7" t="s">
        <v>35</v>
      </c>
      <c r="D22" s="7" t="s">
        <v>36</v>
      </c>
      <c r="E22" s="7" t="s">
        <v>37</v>
      </c>
      <c r="F22" s="11">
        <v>35781.64</v>
      </c>
      <c r="G22" s="7">
        <v>865.33</v>
      </c>
      <c r="H22" s="8">
        <f t="shared" si="0"/>
        <v>34916.31</v>
      </c>
      <c r="I22" s="7"/>
      <c r="J22" s="74"/>
    </row>
    <row r="23" spans="1:10" s="1" customFormat="1" ht="23.25" customHeight="1">
      <c r="A23" s="7">
        <v>19</v>
      </c>
      <c r="B23" s="7" t="s">
        <v>74</v>
      </c>
      <c r="C23" s="7" t="s">
        <v>75</v>
      </c>
      <c r="D23" s="7" t="s">
        <v>36</v>
      </c>
      <c r="E23" s="7" t="s">
        <v>37</v>
      </c>
      <c r="F23" s="11">
        <v>558656.48</v>
      </c>
      <c r="G23" s="7">
        <v>17597.01</v>
      </c>
      <c r="H23" s="8">
        <f t="shared" si="0"/>
        <v>541059.47</v>
      </c>
      <c r="I23" s="7"/>
      <c r="J23" s="74"/>
    </row>
    <row r="24" spans="1:10" s="1" customFormat="1" ht="23.25" customHeight="1">
      <c r="A24" s="7">
        <v>20</v>
      </c>
      <c r="B24" s="7" t="s">
        <v>69</v>
      </c>
      <c r="C24" s="7" t="s">
        <v>70</v>
      </c>
      <c r="D24" s="12" t="s">
        <v>86</v>
      </c>
      <c r="E24" s="7" t="s">
        <v>37</v>
      </c>
      <c r="F24" s="11">
        <v>6980691.3</v>
      </c>
      <c r="G24" s="7"/>
      <c r="H24" s="8">
        <f t="shared" si="0"/>
        <v>6980691.3</v>
      </c>
      <c r="I24" s="8">
        <f>H24+H25+H26</f>
        <v>8121941.609999999</v>
      </c>
      <c r="J24" s="74">
        <f>I24/1000</f>
        <v>8121.94161</v>
      </c>
    </row>
    <row r="25" spans="1:10" s="1" customFormat="1" ht="23.25" customHeight="1">
      <c r="A25" s="7">
        <v>21</v>
      </c>
      <c r="B25" s="7" t="s">
        <v>65</v>
      </c>
      <c r="C25" s="7" t="s">
        <v>66</v>
      </c>
      <c r="D25" s="12" t="s">
        <v>86</v>
      </c>
      <c r="E25" s="7" t="s">
        <v>37</v>
      </c>
      <c r="F25" s="11">
        <v>748672.3</v>
      </c>
      <c r="G25" s="7"/>
      <c r="H25" s="8">
        <f t="shared" si="0"/>
        <v>748672.3</v>
      </c>
      <c r="I25" s="7"/>
      <c r="J25" s="74"/>
    </row>
    <row r="26" spans="1:10" s="1" customFormat="1" ht="23.25" customHeight="1">
      <c r="A26" s="7">
        <v>22</v>
      </c>
      <c r="B26" s="7" t="s">
        <v>74</v>
      </c>
      <c r="C26" s="7" t="s">
        <v>75</v>
      </c>
      <c r="D26" s="12" t="s">
        <v>86</v>
      </c>
      <c r="E26" s="7" t="s">
        <v>37</v>
      </c>
      <c r="F26" s="11">
        <v>392578.01</v>
      </c>
      <c r="G26" s="7"/>
      <c r="H26" s="8">
        <f t="shared" si="0"/>
        <v>392578.01</v>
      </c>
      <c r="I26" s="7"/>
      <c r="J26" s="74"/>
    </row>
    <row r="27" spans="1:10" s="1" customFormat="1" ht="23.25" customHeight="1">
      <c r="A27" s="7">
        <v>23</v>
      </c>
      <c r="B27" s="7" t="s">
        <v>8</v>
      </c>
      <c r="C27" s="7" t="s">
        <v>9</v>
      </c>
      <c r="D27" s="7" t="s">
        <v>6</v>
      </c>
      <c r="E27" s="7" t="s">
        <v>7</v>
      </c>
      <c r="F27" s="11">
        <v>499898.97</v>
      </c>
      <c r="G27" s="7"/>
      <c r="H27" s="8">
        <f t="shared" si="0"/>
        <v>499898.97</v>
      </c>
      <c r="I27" s="8">
        <f>H27+H28</f>
        <v>2204740.88</v>
      </c>
      <c r="J27" s="74">
        <f>I27/1000</f>
        <v>2204.74088</v>
      </c>
    </row>
    <row r="28" spans="1:10" s="1" customFormat="1" ht="23.25" customHeight="1">
      <c r="A28" s="7">
        <v>24</v>
      </c>
      <c r="B28" s="7" t="s">
        <v>34</v>
      </c>
      <c r="C28" s="7" t="s">
        <v>35</v>
      </c>
      <c r="D28" s="7" t="s">
        <v>6</v>
      </c>
      <c r="E28" s="7" t="s">
        <v>7</v>
      </c>
      <c r="F28" s="11">
        <v>1704841.91</v>
      </c>
      <c r="G28" s="7"/>
      <c r="H28" s="8">
        <f t="shared" si="0"/>
        <v>1704841.91</v>
      </c>
      <c r="I28" s="7"/>
      <c r="J28" s="74"/>
    </row>
    <row r="29" spans="1:10" s="1" customFormat="1" ht="23.25" customHeight="1">
      <c r="A29" s="7">
        <v>25</v>
      </c>
      <c r="B29" s="7" t="s">
        <v>63</v>
      </c>
      <c r="C29" s="7" t="s">
        <v>64</v>
      </c>
      <c r="D29" s="7" t="s">
        <v>61</v>
      </c>
      <c r="E29" s="7" t="s">
        <v>62</v>
      </c>
      <c r="F29" s="11">
        <v>37694.33</v>
      </c>
      <c r="G29" s="7"/>
      <c r="H29" s="8">
        <f t="shared" si="0"/>
        <v>37694.33</v>
      </c>
      <c r="I29" s="8">
        <f>H29</f>
        <v>37694.33</v>
      </c>
      <c r="J29" s="74">
        <f>I29/1000</f>
        <v>37.69433</v>
      </c>
    </row>
    <row r="30" spans="6:10" s="1" customFormat="1" ht="23.25" customHeight="1">
      <c r="F30" s="14">
        <f>SUM(F5:F28)</f>
        <v>28102269.830000002</v>
      </c>
      <c r="G30" s="14">
        <f>SUM(G5:G28)</f>
        <v>29660.299999999996</v>
      </c>
      <c r="H30" s="14">
        <f>SUM(H5:H29)</f>
        <v>28110303.859999996</v>
      </c>
      <c r="I30" s="14">
        <f>SUM(I5:I29)</f>
        <v>28110303.859999996</v>
      </c>
      <c r="J30" s="16">
        <f>SUM(J5:J29)</f>
        <v>28110.303860000004</v>
      </c>
    </row>
    <row r="31" ht="12.75">
      <c r="B31" s="4" t="s">
        <v>77</v>
      </c>
    </row>
    <row r="32" spans="1:10" s="1" customFormat="1" ht="40.5" customHeight="1">
      <c r="A32" s="77" t="s">
        <v>128</v>
      </c>
      <c r="B32" s="10" t="s">
        <v>2</v>
      </c>
      <c r="C32" s="10" t="s">
        <v>3</v>
      </c>
      <c r="D32" s="10" t="s">
        <v>0</v>
      </c>
      <c r="E32" s="10" t="s">
        <v>1</v>
      </c>
      <c r="F32" s="6" t="s">
        <v>79</v>
      </c>
      <c r="G32" s="6" t="s">
        <v>80</v>
      </c>
      <c r="H32" s="6" t="s">
        <v>81</v>
      </c>
      <c r="I32" s="6" t="s">
        <v>82</v>
      </c>
      <c r="J32" s="75" t="s">
        <v>78</v>
      </c>
    </row>
    <row r="33" spans="1:10" s="1" customFormat="1" ht="23.25" customHeight="1">
      <c r="A33" s="7">
        <v>1</v>
      </c>
      <c r="B33" s="7" t="s">
        <v>8</v>
      </c>
      <c r="C33" s="7" t="s">
        <v>9</v>
      </c>
      <c r="D33" s="7" t="s">
        <v>28</v>
      </c>
      <c r="E33" s="7" t="s">
        <v>29</v>
      </c>
      <c r="F33" s="11">
        <v>525346.92</v>
      </c>
      <c r="G33" s="7"/>
      <c r="H33" s="8">
        <f>F33-G33</f>
        <v>525346.92</v>
      </c>
      <c r="I33" s="8">
        <f>H33</f>
        <v>525346.92</v>
      </c>
      <c r="J33" s="74">
        <f>I33/1000</f>
        <v>525.3469200000001</v>
      </c>
    </row>
    <row r="34" spans="1:11" s="1" customFormat="1" ht="23.25" customHeight="1">
      <c r="A34" s="7">
        <v>2</v>
      </c>
      <c r="B34" s="7" t="s">
        <v>63</v>
      </c>
      <c r="C34" s="7" t="s">
        <v>64</v>
      </c>
      <c r="D34" s="7" t="s">
        <v>84</v>
      </c>
      <c r="E34" s="7" t="s">
        <v>85</v>
      </c>
      <c r="F34" s="80">
        <v>2375504.84</v>
      </c>
      <c r="G34" s="78"/>
      <c r="H34" s="80">
        <f aca="true" t="shared" si="1" ref="H34:H45">F34-G34</f>
        <v>2375504.84</v>
      </c>
      <c r="I34" s="80">
        <f>H34</f>
        <v>2375504.84</v>
      </c>
      <c r="J34" s="81">
        <f>I34/1000</f>
        <v>2375.50484</v>
      </c>
      <c r="K34" s="82"/>
    </row>
    <row r="35" spans="1:11" s="1" customFormat="1" ht="23.25" customHeight="1">
      <c r="A35" s="7">
        <v>3</v>
      </c>
      <c r="B35" s="7" t="s">
        <v>34</v>
      </c>
      <c r="C35" s="7" t="s">
        <v>9</v>
      </c>
      <c r="D35" s="7" t="s">
        <v>59</v>
      </c>
      <c r="E35" s="7" t="s">
        <v>60</v>
      </c>
      <c r="F35" s="78">
        <v>414680.7</v>
      </c>
      <c r="G35" s="79"/>
      <c r="H35" s="80">
        <f t="shared" si="1"/>
        <v>414680.7</v>
      </c>
      <c r="I35" s="80">
        <f>H35+H36+H37</f>
        <v>1043319.3</v>
      </c>
      <c r="J35" s="81">
        <f>I35/1000</f>
        <v>1043.3193</v>
      </c>
      <c r="K35" s="9"/>
    </row>
    <row r="36" spans="1:10" s="1" customFormat="1" ht="23.25" customHeight="1">
      <c r="A36" s="7">
        <v>4</v>
      </c>
      <c r="B36" s="7" t="s">
        <v>63</v>
      </c>
      <c r="C36" s="7" t="s">
        <v>64</v>
      </c>
      <c r="D36" s="7" t="s">
        <v>59</v>
      </c>
      <c r="E36" s="7" t="s">
        <v>60</v>
      </c>
      <c r="F36" s="11">
        <v>514350.18</v>
      </c>
      <c r="G36" s="7"/>
      <c r="H36" s="8">
        <f t="shared" si="1"/>
        <v>514350.18</v>
      </c>
      <c r="I36" s="8"/>
      <c r="J36" s="74"/>
    </row>
    <row r="37" spans="1:10" s="1" customFormat="1" ht="23.25" customHeight="1">
      <c r="A37" s="7">
        <v>5</v>
      </c>
      <c r="B37" s="7" t="s">
        <v>54</v>
      </c>
      <c r="C37" s="7" t="s">
        <v>55</v>
      </c>
      <c r="D37" s="7" t="s">
        <v>59</v>
      </c>
      <c r="E37" s="7" t="s">
        <v>60</v>
      </c>
      <c r="F37" s="11">
        <v>114288.42</v>
      </c>
      <c r="G37" s="7"/>
      <c r="H37" s="8">
        <f t="shared" si="1"/>
        <v>114288.42</v>
      </c>
      <c r="I37" s="8"/>
      <c r="J37" s="74"/>
    </row>
    <row r="38" spans="1:10" s="1" customFormat="1" ht="23.25" customHeight="1">
      <c r="A38" s="7">
        <v>6</v>
      </c>
      <c r="B38" s="7" t="s">
        <v>8</v>
      </c>
      <c r="C38" s="7" t="s">
        <v>9</v>
      </c>
      <c r="D38" s="7" t="s">
        <v>20</v>
      </c>
      <c r="E38" s="7" t="s">
        <v>21</v>
      </c>
      <c r="F38" s="11">
        <v>99290.63</v>
      </c>
      <c r="G38" s="7"/>
      <c r="H38" s="8">
        <f t="shared" si="1"/>
        <v>99290.63</v>
      </c>
      <c r="I38" s="8">
        <f>H38</f>
        <v>99290.63</v>
      </c>
      <c r="J38" s="74">
        <f>I38/1000</f>
        <v>99.29063000000001</v>
      </c>
    </row>
    <row r="39" spans="1:10" s="1" customFormat="1" ht="23.25" customHeight="1">
      <c r="A39" s="7">
        <v>7</v>
      </c>
      <c r="B39" s="7" t="s">
        <v>42</v>
      </c>
      <c r="C39" s="7" t="s">
        <v>43</v>
      </c>
      <c r="D39" s="7" t="s">
        <v>22</v>
      </c>
      <c r="E39" s="7" t="s">
        <v>23</v>
      </c>
      <c r="F39" s="11">
        <v>4523941.45</v>
      </c>
      <c r="G39" s="7"/>
      <c r="H39" s="8">
        <f t="shared" si="1"/>
        <v>4523941.45</v>
      </c>
      <c r="I39" s="8">
        <f>H39+H40</f>
        <v>5536674.19</v>
      </c>
      <c r="J39" s="74">
        <f>I39/1000</f>
        <v>5536.674190000001</v>
      </c>
    </row>
    <row r="40" spans="1:10" s="1" customFormat="1" ht="23.25" customHeight="1">
      <c r="A40" s="7">
        <v>8</v>
      </c>
      <c r="B40" s="7" t="s">
        <v>8</v>
      </c>
      <c r="C40" s="7" t="s">
        <v>9</v>
      </c>
      <c r="D40" s="7" t="s">
        <v>22</v>
      </c>
      <c r="E40" s="7" t="s">
        <v>23</v>
      </c>
      <c r="F40" s="11">
        <v>1012732.74</v>
      </c>
      <c r="G40" s="7"/>
      <c r="H40" s="8">
        <f t="shared" si="1"/>
        <v>1012732.74</v>
      </c>
      <c r="I40" s="8"/>
      <c r="J40" s="74"/>
    </row>
    <row r="41" spans="1:10" s="1" customFormat="1" ht="23.25" customHeight="1">
      <c r="A41" s="7">
        <v>9</v>
      </c>
      <c r="B41" s="7" t="s">
        <v>69</v>
      </c>
      <c r="C41" s="7" t="s">
        <v>70</v>
      </c>
      <c r="D41" s="7" t="s">
        <v>67</v>
      </c>
      <c r="E41" s="7" t="s">
        <v>68</v>
      </c>
      <c r="F41" s="11">
        <v>30999.99</v>
      </c>
      <c r="G41" s="7"/>
      <c r="H41" s="8">
        <f t="shared" si="1"/>
        <v>30999.99</v>
      </c>
      <c r="I41" s="8">
        <f>H41</f>
        <v>30999.99</v>
      </c>
      <c r="J41" s="74">
        <f>I41/1000</f>
        <v>30.99999</v>
      </c>
    </row>
    <row r="42" spans="1:10" s="1" customFormat="1" ht="23.25" customHeight="1">
      <c r="A42" s="7">
        <v>10</v>
      </c>
      <c r="B42" s="7" t="s">
        <v>54</v>
      </c>
      <c r="C42" s="7" t="s">
        <v>55</v>
      </c>
      <c r="D42" s="7" t="s">
        <v>14</v>
      </c>
      <c r="E42" s="7" t="s">
        <v>15</v>
      </c>
      <c r="F42" s="11">
        <v>561567.81</v>
      </c>
      <c r="G42" s="7">
        <v>213.01</v>
      </c>
      <c r="H42" s="8">
        <f t="shared" si="1"/>
        <v>561354.8</v>
      </c>
      <c r="I42" s="8">
        <f>H42+H43</f>
        <v>562735.2000000001</v>
      </c>
      <c r="J42" s="74">
        <f>I42/1000</f>
        <v>562.7352000000001</v>
      </c>
    </row>
    <row r="43" spans="1:10" s="1" customFormat="1" ht="23.25" customHeight="1">
      <c r="A43" s="7">
        <v>11</v>
      </c>
      <c r="B43" s="7" t="s">
        <v>8</v>
      </c>
      <c r="C43" s="7" t="s">
        <v>9</v>
      </c>
      <c r="D43" s="7" t="s">
        <v>14</v>
      </c>
      <c r="E43" s="7" t="s">
        <v>15</v>
      </c>
      <c r="F43" s="11">
        <v>1380.4</v>
      </c>
      <c r="G43" s="7"/>
      <c r="H43" s="8">
        <f t="shared" si="1"/>
        <v>1380.4</v>
      </c>
      <c r="I43" s="8"/>
      <c r="J43" s="74"/>
    </row>
    <row r="44" spans="1:10" s="1" customFormat="1" ht="23.25" customHeight="1">
      <c r="A44" s="7">
        <v>12</v>
      </c>
      <c r="B44" s="7" t="s">
        <v>34</v>
      </c>
      <c r="C44" s="7" t="s">
        <v>35</v>
      </c>
      <c r="D44" s="7" t="s">
        <v>38</v>
      </c>
      <c r="E44" s="7" t="s">
        <v>39</v>
      </c>
      <c r="F44" s="11">
        <v>981</v>
      </c>
      <c r="G44" s="7"/>
      <c r="H44" s="8">
        <f t="shared" si="1"/>
        <v>981</v>
      </c>
      <c r="I44" s="8">
        <f>H44</f>
        <v>981</v>
      </c>
      <c r="J44" s="74">
        <f>I44/1000</f>
        <v>0.981</v>
      </c>
    </row>
    <row r="45" spans="1:10" s="1" customFormat="1" ht="23.25" customHeight="1">
      <c r="A45" s="7">
        <v>13</v>
      </c>
      <c r="B45" s="7" t="s">
        <v>54</v>
      </c>
      <c r="C45" s="7" t="s">
        <v>55</v>
      </c>
      <c r="D45" s="7" t="s">
        <v>57</v>
      </c>
      <c r="E45" s="7" t="s">
        <v>58</v>
      </c>
      <c r="F45" s="11">
        <v>323343.1</v>
      </c>
      <c r="G45" s="7"/>
      <c r="H45" s="8">
        <f t="shared" si="1"/>
        <v>323343.1</v>
      </c>
      <c r="I45" s="8">
        <f>H45</f>
        <v>323343.1</v>
      </c>
      <c r="J45" s="74">
        <f>I45/1000</f>
        <v>323.3431</v>
      </c>
    </row>
    <row r="46" spans="6:10" s="1" customFormat="1" ht="23.25" customHeight="1">
      <c r="F46" s="14">
        <f>SUM(F33:F45)</f>
        <v>10498408.180000002</v>
      </c>
      <c r="G46" s="14">
        <f>SUM(G33:G45)</f>
        <v>213.01</v>
      </c>
      <c r="H46" s="14">
        <f>SUM(H33:H45)</f>
        <v>10498195.170000002</v>
      </c>
      <c r="I46" s="14">
        <f>SUM(I33:I45)</f>
        <v>10498195.169999998</v>
      </c>
      <c r="J46" s="14">
        <f>SUM(J33:J45)</f>
        <v>10498.19517</v>
      </c>
    </row>
    <row r="47" spans="6:10" s="1" customFormat="1" ht="21" customHeight="1">
      <c r="F47" s="15"/>
      <c r="G47" s="15"/>
      <c r="H47" s="15"/>
      <c r="I47" s="15"/>
      <c r="J47" s="76"/>
    </row>
    <row r="48" spans="5:10" s="1" customFormat="1" ht="21" customHeight="1">
      <c r="E48" s="2"/>
      <c r="F48" s="15"/>
      <c r="G48" s="15"/>
      <c r="H48" s="15"/>
      <c r="I48" s="15"/>
      <c r="J48" s="76"/>
    </row>
    <row r="49" spans="8:10" s="1" customFormat="1" ht="21" customHeight="1">
      <c r="H49" s="15"/>
      <c r="I49" s="15"/>
      <c r="J49" s="76"/>
    </row>
    <row r="50" spans="6:7" ht="12.75">
      <c r="F50" s="13">
        <f>F30+F46</f>
        <v>38600678.010000005</v>
      </c>
      <c r="G50" s="13">
        <f>G30+G46</f>
        <v>29873.309999999994</v>
      </c>
    </row>
  </sheetData>
  <sheetProtection/>
  <printOptions horizontalCentered="1"/>
  <pageMargins left="0" right="0" top="0.25" bottom="0.25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1" sqref="H1:I16384"/>
    </sheetView>
  </sheetViews>
  <sheetFormatPr defaultColWidth="8.8515625" defaultRowHeight="12.75" outlineLevelRow="1" outlineLevelCol="1"/>
  <cols>
    <col min="1" max="1" width="12.00390625" style="17" customWidth="1"/>
    <col min="2" max="2" width="9.00390625" style="17" customWidth="1"/>
    <col min="3" max="3" width="37.28125" style="17" customWidth="1"/>
    <col min="4" max="4" width="36.7109375" style="17" customWidth="1"/>
    <col min="5" max="6" width="8.8515625" style="17" customWidth="1"/>
    <col min="7" max="7" width="10.7109375" style="17" customWidth="1"/>
    <col min="8" max="9" width="13.7109375" style="17" hidden="1" customWidth="1" outlineLevel="1"/>
    <col min="10" max="10" width="13.7109375" style="17" customWidth="1" collapsed="1"/>
    <col min="11" max="11" width="11.57421875" style="19" customWidth="1"/>
    <col min="12" max="12" width="16.28125" style="20" customWidth="1"/>
    <col min="13" max="13" width="23.8515625" style="17" customWidth="1"/>
    <col min="14" max="16384" width="8.8515625" style="17" customWidth="1"/>
  </cols>
  <sheetData>
    <row r="1" ht="12">
      <c r="C1" s="18">
        <v>44896</v>
      </c>
    </row>
    <row r="3" ht="12">
      <c r="C3" s="19" t="s">
        <v>87</v>
      </c>
    </row>
    <row r="4" spans="1:12" s="27" customFormat="1" ht="36">
      <c r="A4" s="21" t="s">
        <v>88</v>
      </c>
      <c r="B4" s="21" t="s">
        <v>89</v>
      </c>
      <c r="C4" s="21" t="s">
        <v>90</v>
      </c>
      <c r="D4" s="21" t="s">
        <v>91</v>
      </c>
      <c r="E4" s="22" t="s">
        <v>4</v>
      </c>
      <c r="F4" s="21" t="s">
        <v>5</v>
      </c>
      <c r="G4" s="23" t="s">
        <v>92</v>
      </c>
      <c r="H4" s="23" t="s">
        <v>126</v>
      </c>
      <c r="I4" s="24" t="s">
        <v>80</v>
      </c>
      <c r="J4" s="24" t="s">
        <v>81</v>
      </c>
      <c r="K4" s="25" t="s">
        <v>93</v>
      </c>
      <c r="L4" s="26"/>
    </row>
    <row r="5" spans="1:12" s="27" customFormat="1" ht="36" hidden="1" outlineLevel="1">
      <c r="A5" s="28" t="s">
        <v>94</v>
      </c>
      <c r="B5" s="29" t="s">
        <v>8</v>
      </c>
      <c r="C5" s="29" t="s">
        <v>95</v>
      </c>
      <c r="D5" s="28" t="s">
        <v>96</v>
      </c>
      <c r="E5" s="30" t="s">
        <v>97</v>
      </c>
      <c r="F5" s="31" t="s">
        <v>98</v>
      </c>
      <c r="G5" s="32" t="s">
        <v>11</v>
      </c>
      <c r="H5" s="33">
        <v>0</v>
      </c>
      <c r="I5" s="34"/>
      <c r="J5" s="34"/>
      <c r="K5" s="35">
        <f>H5/1000</f>
        <v>0</v>
      </c>
      <c r="L5" s="26"/>
    </row>
    <row r="6" spans="1:13" s="27" customFormat="1" ht="36" collapsed="1">
      <c r="A6" s="36" t="s">
        <v>94</v>
      </c>
      <c r="B6" s="37" t="s">
        <v>69</v>
      </c>
      <c r="C6" s="37" t="s">
        <v>70</v>
      </c>
      <c r="D6" s="38" t="s">
        <v>96</v>
      </c>
      <c r="E6" s="30" t="s">
        <v>99</v>
      </c>
      <c r="F6" s="30" t="s">
        <v>98</v>
      </c>
      <c r="G6" s="37" t="s">
        <v>11</v>
      </c>
      <c r="H6" s="39">
        <v>1298186</v>
      </c>
      <c r="I6" s="39">
        <v>10240</v>
      </c>
      <c r="J6" s="39">
        <f>H6-I6</f>
        <v>1287946</v>
      </c>
      <c r="K6" s="40">
        <f>J6/1000</f>
        <v>1287.946</v>
      </c>
      <c r="L6" s="41"/>
      <c r="M6" s="42"/>
    </row>
    <row r="7" spans="1:12" s="27" customFormat="1" ht="36">
      <c r="A7" s="36" t="s">
        <v>94</v>
      </c>
      <c r="B7" s="37" t="s">
        <v>74</v>
      </c>
      <c r="C7" s="43" t="s">
        <v>75</v>
      </c>
      <c r="D7" s="28" t="s">
        <v>96</v>
      </c>
      <c r="E7" s="30">
        <v>3691</v>
      </c>
      <c r="F7" s="30">
        <v>2018</v>
      </c>
      <c r="G7" s="37" t="s">
        <v>11</v>
      </c>
      <c r="H7" s="44">
        <v>757120</v>
      </c>
      <c r="I7" s="44"/>
      <c r="J7" s="39">
        <f>H7-I7</f>
        <v>757120</v>
      </c>
      <c r="K7" s="40">
        <f>J7/1000</f>
        <v>757.12</v>
      </c>
      <c r="L7" s="26"/>
    </row>
    <row r="8" spans="2:12" s="19" customFormat="1" ht="21" customHeight="1">
      <c r="B8" s="45"/>
      <c r="C8" s="45"/>
      <c r="D8" s="46" t="s">
        <v>100</v>
      </c>
      <c r="E8" s="47"/>
      <c r="F8" s="47"/>
      <c r="G8" s="47"/>
      <c r="H8" s="48">
        <f>SUM(H5:H7)</f>
        <v>2055306</v>
      </c>
      <c r="I8" s="48">
        <f>SUM(I5:I7)</f>
        <v>10240</v>
      </c>
      <c r="J8" s="48">
        <f>SUM(J5:J7)</f>
        <v>2045066</v>
      </c>
      <c r="K8" s="48">
        <f>SUM(K5:K7)</f>
        <v>2045.0659999999998</v>
      </c>
      <c r="L8" s="49"/>
    </row>
    <row r="9" spans="4:10" ht="21" customHeight="1">
      <c r="D9" s="50"/>
      <c r="H9" s="51"/>
      <c r="I9" s="51"/>
      <c r="J9" s="51"/>
    </row>
    <row r="10" ht="21" customHeight="1">
      <c r="C10" s="19" t="s">
        <v>127</v>
      </c>
    </row>
    <row r="11" spans="1:12" s="27" customFormat="1" ht="50.25" customHeight="1">
      <c r="A11" s="22" t="s">
        <v>88</v>
      </c>
      <c r="B11" s="22" t="s">
        <v>89</v>
      </c>
      <c r="C11" s="22" t="s">
        <v>90</v>
      </c>
      <c r="D11" s="22" t="s">
        <v>91</v>
      </c>
      <c r="E11" s="22" t="s">
        <v>4</v>
      </c>
      <c r="F11" s="22" t="s">
        <v>5</v>
      </c>
      <c r="G11" s="22" t="s">
        <v>92</v>
      </c>
      <c r="H11" s="52" t="s">
        <v>126</v>
      </c>
      <c r="I11" s="53" t="s">
        <v>80</v>
      </c>
      <c r="J11" s="53" t="s">
        <v>81</v>
      </c>
      <c r="K11" s="54" t="s">
        <v>93</v>
      </c>
      <c r="L11" s="26"/>
    </row>
    <row r="12" spans="1:12" s="27" customFormat="1" ht="37.5" customHeight="1">
      <c r="A12" s="37" t="s">
        <v>101</v>
      </c>
      <c r="B12" s="37" t="s">
        <v>69</v>
      </c>
      <c r="C12" s="37" t="s">
        <v>70</v>
      </c>
      <c r="D12" s="37" t="s">
        <v>102</v>
      </c>
      <c r="E12" s="37" t="s">
        <v>71</v>
      </c>
      <c r="F12" s="37" t="s">
        <v>98</v>
      </c>
      <c r="G12" s="37" t="s">
        <v>11</v>
      </c>
      <c r="H12" s="44">
        <v>102139</v>
      </c>
      <c r="I12" s="55"/>
      <c r="J12" s="39">
        <f>H12-I12</f>
        <v>102139</v>
      </c>
      <c r="K12" s="40">
        <f>J12/1000</f>
        <v>102.139</v>
      </c>
      <c r="L12" s="26"/>
    </row>
    <row r="13" spans="1:11" ht="24.75" customHeight="1">
      <c r="A13" s="56" t="s">
        <v>103</v>
      </c>
      <c r="B13" s="56" t="s">
        <v>54</v>
      </c>
      <c r="C13" s="56" t="s">
        <v>55</v>
      </c>
      <c r="D13" s="56" t="s">
        <v>104</v>
      </c>
      <c r="E13" s="56" t="s">
        <v>56</v>
      </c>
      <c r="F13" s="56" t="s">
        <v>10</v>
      </c>
      <c r="G13" s="37" t="s">
        <v>11</v>
      </c>
      <c r="H13" s="57">
        <v>781100</v>
      </c>
      <c r="I13" s="58">
        <v>7300</v>
      </c>
      <c r="J13" s="39">
        <f>H13-I13</f>
        <v>773800</v>
      </c>
      <c r="K13" s="40">
        <f>J13/1000</f>
        <v>773.8</v>
      </c>
    </row>
    <row r="14" spans="2:11" ht="24.75" customHeight="1">
      <c r="B14" s="45"/>
      <c r="C14" s="45"/>
      <c r="D14" s="46" t="s">
        <v>100</v>
      </c>
      <c r="E14" s="47"/>
      <c r="F14" s="47"/>
      <c r="G14" s="47"/>
      <c r="H14" s="48">
        <f>H12+H13</f>
        <v>883239</v>
      </c>
      <c r="I14" s="48">
        <f>I12+I13</f>
        <v>7300</v>
      </c>
      <c r="J14" s="48">
        <f>J12+J13</f>
        <v>875939</v>
      </c>
      <c r="K14" s="48">
        <f>K12+K13</f>
        <v>875.939</v>
      </c>
    </row>
    <row r="15" spans="3:10" ht="24.75" customHeight="1">
      <c r="C15" s="19" t="s">
        <v>105</v>
      </c>
      <c r="H15" s="59"/>
      <c r="J15" s="59"/>
    </row>
    <row r="16" spans="1:12" s="27" customFormat="1" ht="44.25" customHeight="1">
      <c r="A16" s="21" t="s">
        <v>106</v>
      </c>
      <c r="B16" s="22" t="s">
        <v>2</v>
      </c>
      <c r="C16" s="22" t="s">
        <v>3</v>
      </c>
      <c r="D16" s="22" t="s">
        <v>107</v>
      </c>
      <c r="E16" s="22" t="s">
        <v>108</v>
      </c>
      <c r="F16" s="22" t="s">
        <v>109</v>
      </c>
      <c r="G16" s="22" t="s">
        <v>92</v>
      </c>
      <c r="H16" s="52" t="s">
        <v>126</v>
      </c>
      <c r="I16" s="53" t="s">
        <v>80</v>
      </c>
      <c r="J16" s="53" t="s">
        <v>81</v>
      </c>
      <c r="K16" s="25" t="s">
        <v>93</v>
      </c>
      <c r="L16" s="26"/>
    </row>
    <row r="17" spans="1:12" s="27" customFormat="1" ht="24">
      <c r="A17" s="36" t="s">
        <v>110</v>
      </c>
      <c r="B17" s="37" t="s">
        <v>69</v>
      </c>
      <c r="C17" s="37" t="s">
        <v>70</v>
      </c>
      <c r="D17" s="37" t="s">
        <v>111</v>
      </c>
      <c r="E17" s="37" t="s">
        <v>112</v>
      </c>
      <c r="F17" s="37" t="s">
        <v>98</v>
      </c>
      <c r="G17" s="37" t="s">
        <v>113</v>
      </c>
      <c r="H17" s="44">
        <v>292000</v>
      </c>
      <c r="I17" s="44"/>
      <c r="J17" s="39">
        <f>H17-I17</f>
        <v>292000</v>
      </c>
      <c r="K17" s="60">
        <f>J17/1000</f>
        <v>292</v>
      </c>
      <c r="L17" s="26"/>
    </row>
    <row r="18" spans="1:12" s="27" customFormat="1" ht="24">
      <c r="A18" s="36" t="s">
        <v>110</v>
      </c>
      <c r="B18" s="37" t="s">
        <v>114</v>
      </c>
      <c r="C18" s="37" t="s">
        <v>75</v>
      </c>
      <c r="D18" s="37" t="s">
        <v>111</v>
      </c>
      <c r="E18" s="37" t="s">
        <v>115</v>
      </c>
      <c r="F18" s="37" t="s">
        <v>98</v>
      </c>
      <c r="G18" s="37" t="s">
        <v>113</v>
      </c>
      <c r="H18" s="44">
        <v>160000</v>
      </c>
      <c r="I18" s="44"/>
      <c r="J18" s="39">
        <f>H18-I18</f>
        <v>160000</v>
      </c>
      <c r="K18" s="60">
        <f>J18/1000</f>
        <v>160</v>
      </c>
      <c r="L18" s="26"/>
    </row>
    <row r="19" spans="1:12" s="19" customFormat="1" ht="25.5" customHeight="1">
      <c r="A19" s="61"/>
      <c r="B19" s="45"/>
      <c r="C19" s="45"/>
      <c r="D19" s="46" t="s">
        <v>100</v>
      </c>
      <c r="E19" s="45"/>
      <c r="F19" s="45"/>
      <c r="G19" s="45"/>
      <c r="H19" s="62">
        <f>SUM(H17:H18)</f>
        <v>452000</v>
      </c>
      <c r="I19" s="62">
        <f>SUM(I17:I18)</f>
        <v>0</v>
      </c>
      <c r="J19" s="62">
        <f>SUM(J17:J18)</f>
        <v>452000</v>
      </c>
      <c r="K19" s="63">
        <f>SUM(K17:K18)</f>
        <v>452</v>
      </c>
      <c r="L19" s="64"/>
    </row>
    <row r="20" spans="1:11" ht="25.5" customHeight="1">
      <c r="A20" s="65"/>
      <c r="B20" s="65"/>
      <c r="C20" s="65"/>
      <c r="D20" s="65"/>
      <c r="E20" s="65"/>
      <c r="F20" s="65"/>
      <c r="G20" s="65"/>
      <c r="H20" s="66"/>
      <c r="I20" s="66"/>
      <c r="J20" s="66"/>
      <c r="K20" s="67"/>
    </row>
    <row r="21" spans="1:11" ht="25.5" customHeight="1">
      <c r="A21" s="68"/>
      <c r="B21" s="65"/>
      <c r="C21" s="69" t="s">
        <v>116</v>
      </c>
      <c r="D21" s="65"/>
      <c r="E21" s="65"/>
      <c r="F21" s="65"/>
      <c r="G21" s="65"/>
      <c r="H21" s="66"/>
      <c r="I21" s="66"/>
      <c r="J21" s="66"/>
      <c r="K21" s="67"/>
    </row>
    <row r="22" spans="1:12" s="27" customFormat="1" ht="36">
      <c r="A22" s="23" t="s">
        <v>106</v>
      </c>
      <c r="B22" s="24" t="s">
        <v>2</v>
      </c>
      <c r="C22" s="24" t="s">
        <v>3</v>
      </c>
      <c r="D22" s="24" t="s">
        <v>107</v>
      </c>
      <c r="E22" s="24" t="s">
        <v>108</v>
      </c>
      <c r="F22" s="24" t="s">
        <v>109</v>
      </c>
      <c r="G22" s="24" t="s">
        <v>92</v>
      </c>
      <c r="H22" s="24" t="s">
        <v>126</v>
      </c>
      <c r="I22" s="24" t="s">
        <v>80</v>
      </c>
      <c r="J22" s="24" t="s">
        <v>81</v>
      </c>
      <c r="K22" s="70" t="s">
        <v>93</v>
      </c>
      <c r="L22" s="26"/>
    </row>
    <row r="23" spans="1:12" s="27" customFormat="1" ht="24">
      <c r="A23" s="36" t="s">
        <v>110</v>
      </c>
      <c r="B23" s="37" t="s">
        <v>117</v>
      </c>
      <c r="C23" s="37" t="s">
        <v>118</v>
      </c>
      <c r="D23" s="37" t="s">
        <v>111</v>
      </c>
      <c r="E23" s="37" t="s">
        <v>119</v>
      </c>
      <c r="F23" s="37" t="s">
        <v>98</v>
      </c>
      <c r="G23" s="37" t="s">
        <v>113</v>
      </c>
      <c r="H23" s="44">
        <v>4674</v>
      </c>
      <c r="I23" s="44"/>
      <c r="J23" s="39">
        <f>H23-I23</f>
        <v>4674</v>
      </c>
      <c r="K23" s="60">
        <f>J23/1000</f>
        <v>4.674</v>
      </c>
      <c r="L23" s="26"/>
    </row>
    <row r="24" spans="1:12" s="27" customFormat="1" ht="26.25" customHeight="1">
      <c r="A24" s="36" t="s">
        <v>110</v>
      </c>
      <c r="B24" s="37">
        <v>27349291</v>
      </c>
      <c r="C24" s="37" t="s">
        <v>120</v>
      </c>
      <c r="D24" s="37" t="s">
        <v>111</v>
      </c>
      <c r="E24" s="71">
        <v>3759</v>
      </c>
      <c r="F24" s="71">
        <v>2019</v>
      </c>
      <c r="G24" s="37" t="s">
        <v>113</v>
      </c>
      <c r="H24" s="39">
        <v>2432</v>
      </c>
      <c r="I24" s="39"/>
      <c r="J24" s="39">
        <f>H24-I24</f>
        <v>2432</v>
      </c>
      <c r="K24" s="60">
        <f>J24/1000</f>
        <v>2.432</v>
      </c>
      <c r="L24" s="26"/>
    </row>
    <row r="25" spans="1:12" s="27" customFormat="1" ht="24">
      <c r="A25" s="36" t="s">
        <v>110</v>
      </c>
      <c r="B25" s="37" t="s">
        <v>121</v>
      </c>
      <c r="C25" s="37" t="s">
        <v>122</v>
      </c>
      <c r="D25" s="37" t="s">
        <v>111</v>
      </c>
      <c r="E25" s="37" t="s">
        <v>123</v>
      </c>
      <c r="F25" s="37" t="s">
        <v>98</v>
      </c>
      <c r="G25" s="37" t="s">
        <v>113</v>
      </c>
      <c r="H25" s="39">
        <v>532</v>
      </c>
      <c r="I25" s="39"/>
      <c r="J25" s="39">
        <f>H25-I25</f>
        <v>532</v>
      </c>
      <c r="K25" s="60">
        <f>J25/1000</f>
        <v>0.532</v>
      </c>
      <c r="L25" s="26"/>
    </row>
    <row r="26" spans="1:12" s="27" customFormat="1" ht="24">
      <c r="A26" s="36" t="s">
        <v>110</v>
      </c>
      <c r="B26" s="37" t="s">
        <v>124</v>
      </c>
      <c r="C26" s="37" t="s">
        <v>125</v>
      </c>
      <c r="D26" s="37" t="s">
        <v>111</v>
      </c>
      <c r="E26" s="37" t="s">
        <v>123</v>
      </c>
      <c r="F26" s="37" t="s">
        <v>98</v>
      </c>
      <c r="G26" s="37" t="s">
        <v>113</v>
      </c>
      <c r="H26" s="39">
        <v>4180</v>
      </c>
      <c r="I26" s="39"/>
      <c r="J26" s="39">
        <f>H26-I26</f>
        <v>4180</v>
      </c>
      <c r="K26" s="60">
        <f>J26/1000</f>
        <v>4.18</v>
      </c>
      <c r="L26" s="26"/>
    </row>
    <row r="27" spans="2:12" s="19" customFormat="1" ht="25.5" customHeight="1">
      <c r="B27" s="45"/>
      <c r="C27" s="45"/>
      <c r="D27" s="46" t="s">
        <v>100</v>
      </c>
      <c r="E27" s="45"/>
      <c r="F27" s="45"/>
      <c r="G27" s="45"/>
      <c r="H27" s="47">
        <f>SUM(H23:H26)</f>
        <v>11818</v>
      </c>
      <c r="I27" s="47">
        <f>SUM(I23:I26)</f>
        <v>0</v>
      </c>
      <c r="J27" s="47">
        <f>SUM(J23:J26)</f>
        <v>11818</v>
      </c>
      <c r="K27" s="47">
        <f>SUM(K23:K26)</f>
        <v>11.818</v>
      </c>
      <c r="L27" s="64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2023-02-09T06:53:17Z</cp:lastPrinted>
  <dcterms:created xsi:type="dcterms:W3CDTF">2023-01-18T06:26:47Z</dcterms:created>
  <dcterms:modified xsi:type="dcterms:W3CDTF">2023-02-27T09:09:56Z</dcterms:modified>
  <cp:category/>
  <cp:version/>
  <cp:contentType/>
  <cp:contentStatus/>
</cp:coreProperties>
</file>